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21015" windowHeight="9735"/>
  </bookViews>
  <sheets>
    <sheet name="CRPF" sheetId="1" r:id="rId1"/>
  </sheets>
  <definedNames>
    <definedName name="_xlnm.Print_Area" localSheetId="0">CRPF!$A$1:$I$52</definedName>
  </definedNames>
  <calcPr calcId="124519"/>
</workbook>
</file>

<file path=xl/calcChain.xml><?xml version="1.0" encoding="utf-8"?>
<calcChain xmlns="http://schemas.openxmlformats.org/spreadsheetml/2006/main">
  <c r="I57" i="1"/>
  <c r="I54"/>
  <c r="I49"/>
  <c r="I48"/>
  <c r="N47"/>
  <c r="N48" s="1"/>
  <c r="I47"/>
  <c r="M46"/>
  <c r="I46"/>
  <c r="M45"/>
  <c r="I45"/>
  <c r="M44"/>
  <c r="I44"/>
  <c r="M43"/>
  <c r="M47" s="1"/>
  <c r="M49" s="1"/>
  <c r="I43"/>
  <c r="I42"/>
  <c r="I41"/>
  <c r="I40"/>
  <c r="I39"/>
  <c r="I38"/>
  <c r="I37"/>
  <c r="I36"/>
  <c r="I35"/>
  <c r="I34"/>
  <c r="I33"/>
  <c r="I32"/>
  <c r="I31"/>
  <c r="I30"/>
  <c r="I29"/>
  <c r="I28"/>
  <c r="I27"/>
  <c r="I26"/>
  <c r="I25"/>
  <c r="I24"/>
  <c r="I23"/>
  <c r="I22"/>
  <c r="I21"/>
  <c r="I20"/>
  <c r="I19"/>
  <c r="I18"/>
  <c r="I17"/>
  <c r="I16"/>
  <c r="I15"/>
  <c r="I14"/>
  <c r="I13"/>
  <c r="I12"/>
  <c r="I11"/>
  <c r="I10"/>
  <c r="I9"/>
  <c r="I8"/>
  <c r="I7"/>
  <c r="I6"/>
  <c r="I5"/>
  <c r="I50" s="1"/>
  <c r="I51" l="1"/>
  <c r="I52"/>
  <c r="J52" s="1"/>
</calcChain>
</file>

<file path=xl/sharedStrings.xml><?xml version="1.0" encoding="utf-8"?>
<sst xmlns="http://schemas.openxmlformats.org/spreadsheetml/2006/main" count="240" uniqueCount="117">
  <si>
    <t>SCHEDULE</t>
  </si>
  <si>
    <r>
      <rPr>
        <b/>
        <u/>
        <sz val="11"/>
        <rFont val="Arial"/>
        <family val="2"/>
      </rPr>
      <t>Name of the Work :-</t>
    </r>
    <r>
      <rPr>
        <b/>
        <sz val="11"/>
        <rFont val="Arial"/>
        <family val="2"/>
      </rPr>
      <t xml:space="preserve"> </t>
    </r>
    <r>
      <rPr>
        <sz val="11"/>
        <rFont val="Arial"/>
        <family val="2"/>
      </rPr>
      <t xml:space="preserve"> Providing of 3rd alternate source to 33/11KV CRPF SS from 132/33KV Mailardevpally EHT SS by erection of new 33KV feeder with laying of 6.8KM of 33KV 3X400Sq.mm. XLPE UG Cable (double run) from the EHT SS to 33/11KV CRPF SS in Hyderabad South operation division of Hyderabad South Circle and the work executed by the Master Plan SD-III of Masterplan Division-II in Masterplan Hyderabad Circle under T&amp;D Improvement works (Summer Action Plan-2025)</t>
    </r>
  </si>
  <si>
    <r>
      <rPr>
        <b/>
        <u/>
        <sz val="11"/>
        <rFont val="Arial"/>
        <family val="2"/>
      </rPr>
      <t>WBS Element</t>
    </r>
    <r>
      <rPr>
        <u/>
        <sz val="11"/>
        <rFont val="Arial"/>
        <family val="2"/>
      </rPr>
      <t xml:space="preserve"> :</t>
    </r>
    <r>
      <rPr>
        <sz val="11"/>
        <rFont val="Arial"/>
        <family val="2"/>
      </rPr>
      <t>- T-2427-12-02-03-01-001</t>
    </r>
  </si>
  <si>
    <t>Sl No</t>
  </si>
  <si>
    <t>Estimate Quantity</t>
  </si>
  <si>
    <t>Description of item</t>
  </si>
  <si>
    <t>Work Type</t>
  </si>
  <si>
    <t>Item Short Description</t>
  </si>
  <si>
    <t>APSS / Month Cl.NumberSSR 11 &amp; 12</t>
  </si>
  <si>
    <t xml:space="preserve">Rate (INR) </t>
  </si>
  <si>
    <t>UOM</t>
  </si>
  <si>
    <t>AMOUNT</t>
  </si>
  <si>
    <t>Survey line&amp;cabl inc peg mark,tree clear&amp;trail pits</t>
  </si>
  <si>
    <t>Elect</t>
  </si>
  <si>
    <t>Labour</t>
  </si>
  <si>
    <t>SWR22092</t>
  </si>
  <si>
    <t>KM</t>
  </si>
  <si>
    <t>Loading of 11KV/33KV XLPE UG Cable Drums for all sizes</t>
  </si>
  <si>
    <t>SWR11230</t>
  </si>
  <si>
    <t>DR</t>
  </si>
  <si>
    <t>Transport of conductor drums, cable drums, fragile material such as kiosks, VCBs,control panels, current transformers, boosters, lightning arrestors, insulators,transformers, meters (which are less in weight and occupy more space) (excludingof loading unloading)-  Above 10 Km and upto 20 Km with Lorry for each trip</t>
  </si>
  <si>
    <t>SWR11861</t>
  </si>
  <si>
    <t>EA</t>
  </si>
  <si>
    <t>Un loading of 11KV/33KV XLPE UG Cable Drum for all sizes</t>
  </si>
  <si>
    <t>SWR11231</t>
  </si>
  <si>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1"/>
        <color theme="1"/>
        <rFont val="Arial"/>
        <family val="2"/>
      </rPr>
      <t xml:space="preserve">Providing of RFID markers on Shabad Stones wherever required </t>
    </r>
    <r>
      <rPr>
        <sz val="11"/>
        <color theme="1"/>
        <rFont val="Arial"/>
        <family val="2"/>
      </rPr>
      <t>back filling the trench with earth, levelling and removing the debris from the site inluding the cost of lead and liftetc - (Second cable laying cost not Included) depth of the trench LT-0.85 mts, 11 KV-1.05Mtrs &amp;33 KV - 1.20 mtrs.- Along the CC / BT multi layer road requiring compressor - 33 KV 3x400 Sqmm Cable</t>
    </r>
  </si>
  <si>
    <t>SWR11980</t>
  </si>
  <si>
    <t>M</t>
  </si>
  <si>
    <r>
      <t xml:space="preserve">Excavation &amp; laying of UG Cable (Double Run) - Laying of XLPE UG cable Double Run including excavation of trench of size 600mm wide1200mm for 33 KV from road level and cable separation with machine cut bricks horizontally 4"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t>
    </r>
    <r>
      <rPr>
        <b/>
        <sz val="11"/>
        <color theme="1"/>
        <rFont val="Arial"/>
        <family val="2"/>
      </rPr>
      <t xml:space="preserve">Providing of RFID markers on Shabad Stones wherever required  </t>
    </r>
    <r>
      <rPr>
        <sz val="11"/>
        <color theme="1"/>
        <rFont val="Arial"/>
        <family val="2"/>
      </rPr>
      <t xml:space="preserve"> back filling the trench with earth, levelling and removing the debris from the site inluding the cost of lead and liftetc.. (Second cable laying cost not Included) depth of the trench LT-0.85 mts, 11 KV-1.05Mtrs &amp;33 KV - 1.20 mtrs.-.Across the CC/ BT road crossing multi layer road requiring compressor (excluding the cost of Hume pipe)-33 KV 3x400 Sqmm Cable</t>
    </r>
  </si>
  <si>
    <t>SWR11988</t>
  </si>
  <si>
    <t>Laying of 33KV XLPE UG cable Double Run of Size in HardRock (1.2*0.5x1=0.6cum)</t>
  </si>
  <si>
    <t>SWR11002</t>
  </si>
  <si>
    <t>RMT</t>
  </si>
  <si>
    <t>Laying of 2nd cable in excavated trench</t>
  </si>
  <si>
    <t>SWR10988</t>
  </si>
  <si>
    <t>S&amp;E-Smart RFID marker</t>
  </si>
  <si>
    <t>SWR25089</t>
  </si>
  <si>
    <t>Making of 33KV 3X400Sq.mm XLPE UG Cable Straight through joints</t>
  </si>
  <si>
    <t>SWR10382</t>
  </si>
  <si>
    <t>Supply 6" B Class GI pipe 5mm thck 20Kg/M</t>
  </si>
  <si>
    <t>Supply</t>
  </si>
  <si>
    <t>SMR40081</t>
  </si>
  <si>
    <t>supply of 6" DWC pipe</t>
  </si>
  <si>
    <t>SMR11610</t>
  </si>
  <si>
    <t>Supply of Hume Pipe Size 9" size</t>
  </si>
  <si>
    <t>SMR40001</t>
  </si>
  <si>
    <t>Making of 33KV 3X400Sq.mm XLPE UG Cable  Outdoor/Indoor End Termination</t>
  </si>
  <si>
    <t>SWR10387</t>
  </si>
  <si>
    <r>
      <t xml:space="preserve">Raising of </t>
    </r>
    <r>
      <rPr>
        <b/>
        <sz val="11"/>
        <color theme="1"/>
        <rFont val="Arial"/>
        <family val="2"/>
      </rPr>
      <t>double run</t>
    </r>
    <r>
      <rPr>
        <sz val="11"/>
        <color theme="1"/>
        <rFont val="Arial"/>
        <family val="2"/>
      </rPr>
      <t xml:space="preserve"> 33KV 3x400sqmm UG  cable on already erected support with wooden / MS clamps and connecting it to over head line with cable jumpers including cost of required wooden cleats, lugs and bolts and nuts through GI pipe (excluding the cost of GI pipe) </t>
    </r>
  </si>
  <si>
    <t>SWR12004</t>
  </si>
  <si>
    <t>Consultation charges for providing traffic diversions and meeting other exegencies for execution of work during late night hours and wee hours.</t>
  </si>
  <si>
    <t>SWR21903</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</si>
  <si>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</si>
  <si>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SMR40085</t>
  </si>
  <si>
    <t>LOADING of MS Channel,Angles,Flats&amp;Rods</t>
  </si>
  <si>
    <t>SWR10206</t>
  </si>
  <si>
    <t>TO</t>
  </si>
  <si>
    <t>UNLOADING of MS Channel,Angles,Flats&amp;Rod</t>
  </si>
  <si>
    <t>SWR10524</t>
  </si>
  <si>
    <t>Loading of R.S. Joists 175 x 85 mm</t>
  </si>
  <si>
    <t>SWR10204</t>
  </si>
  <si>
    <t>Transport of iron materials such as R.S. Joists, Rail Poles, fabricated supports, steel, iron, flat, M.S. Channels etc., by lorries. (excluding of loading &amp; unloading ) Above 10 Km and upto 20 Km</t>
  </si>
  <si>
    <t>SWR10132</t>
  </si>
  <si>
    <t>Un loading of R.S. Joists 175 x 85 mm</t>
  </si>
  <si>
    <t>SWR10522</t>
  </si>
  <si>
    <t>Fabrication of 175x85/150x75mm RS joist pieces upto 12.5meters length by welding joint together by means of 50x6mm flat and MS channel on either side including the cost of consumable.</t>
  </si>
  <si>
    <t>SWR10642</t>
  </si>
  <si>
    <t>Painting of R.S Joist,Box poles including cross arms and clamps with one coat of red oxid and two coats of Al.paint including cost of paint and consumables</t>
  </si>
  <si>
    <t>SWR10640</t>
  </si>
  <si>
    <t xml:space="preserve">Excavation of pits in hard rock not requiring blasting. (In hard murram / rock boulders) - 11 Mtrs PSCC Poles/ Box poles 0.75 M x 0.9 M x 1.95 M </t>
  </si>
  <si>
    <t>SWR11040</t>
  </si>
  <si>
    <t xml:space="preserve">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 </t>
  </si>
  <si>
    <t>SWR11276</t>
  </si>
  <si>
    <t>SET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</si>
  <si>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</si>
  <si>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SWR10346</t>
  </si>
  <si>
    <t>Fabrication and connecting of M.S./ G.I. Flat 50x6mm to risers from earth mat to structures, equipment, marshalling boxes, electrical panels, PLCC panels, fencing posts etc.</t>
  </si>
  <si>
    <t>SWR10919</t>
  </si>
  <si>
    <t>Mass concreting of supports erected with CC (1:4:8) using 40 mm, HB G metal including the cost of metal, sand,Cement and curing etc-Including the cost of cement</t>
  </si>
  <si>
    <t>SWR10356</t>
  </si>
  <si>
    <t>M3</t>
  </si>
  <si>
    <t>Coping of 1.5'x1.5'x1 with 1:8 slope Using form boxes(0.031Cumt.)</t>
  </si>
  <si>
    <t>SWR11890</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</si>
  <si>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</si>
  <si>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SWR10869</t>
  </si>
  <si>
    <t xml:space="preserve">Loading of 33KV 800 Amps AB Switch </t>
  </si>
  <si>
    <t>SWR10239</t>
  </si>
  <si>
    <t>Un loading of 33KV 800 Amps AB Switch</t>
  </si>
  <si>
    <t>SWR10557</t>
  </si>
  <si>
    <t>Erection of 33 KV AB Switch including alignment and earthing</t>
  </si>
  <si>
    <t>SWR10392</t>
  </si>
  <si>
    <t>Making of coil earthing pole with 8mm GI wireNut&amp;Bolts for AB Switch</t>
  </si>
  <si>
    <t>SWR12331</t>
  </si>
  <si>
    <t>Painting of operating rods of 33kV, 11kV AB switches with post office red colour (including cost of paint)</t>
  </si>
  <si>
    <t>SWR10881</t>
  </si>
  <si>
    <t>Loading of 33 KV, 10 KA LAs Station type</t>
  </si>
  <si>
    <t>SWR10266</t>
  </si>
  <si>
    <t>Un loading of 33 KV, 10 KA LAs Station type</t>
  </si>
  <si>
    <t>SWR10584</t>
  </si>
  <si>
    <t>Erection of 33 KV LAS station/Line type including earthing</t>
  </si>
  <si>
    <t>SWR10396</t>
  </si>
  <si>
    <t>Supply of CI eath pipe with 80mm dia,2.0 M Length</t>
  </si>
  <si>
    <t>SMR11483</t>
  </si>
  <si>
    <t>Providing of earthing with excavation of earth pit (0.6 x0.6x2.4 Mts.) duly filling with bentonite, earth , running of earth wire etc., complete, including cost of bentonite and excluding cost of RCC collar of size 0.75M dia x 0.5 M height</t>
  </si>
  <si>
    <t>SWR10357</t>
  </si>
  <si>
    <t>Providing of RCC Collar guarding to the existing earth pits with damaged masonry including dismantling and removing of existing masonry and fixing the RCC collar of 0.60 M dia X 0.50M height</t>
  </si>
  <si>
    <t>SWR10359</t>
  </si>
  <si>
    <t>Painting of feeder name on support including cost of paint</t>
  </si>
  <si>
    <t>SWR12101</t>
  </si>
  <si>
    <t>Supply of GI Bolts &amp; Nuts etc</t>
  </si>
  <si>
    <t>SMR11488</t>
  </si>
  <si>
    <t>KG</t>
  </si>
  <si>
    <t>Excavation of pits in hard rock not requiring blasting. (In hard murram / rock boulders) - 9.1 Mtrs PSCC Poles 0.76 M x 0.76M x 1.83M (2.6" x 2.6" x 6.0")</t>
  </si>
  <si>
    <t>SWR11039</t>
  </si>
  <si>
    <t xml:space="preserve">Total: </t>
  </si>
  <si>
    <t xml:space="preserve">GST @ 18 % </t>
  </si>
  <si>
    <t>Grand Total :</t>
  </si>
</sst>
</file>

<file path=xl/styles.xml><?xml version="1.0" encoding="utf-8"?>
<styleSheet xmlns="http://schemas.openxmlformats.org/spreadsheetml/2006/main">
  <numFmts count="1">
    <numFmt numFmtId="43" formatCode="_ * #,##0.00_ ;_ * \-#,##0.00_ ;_ * &quot;-&quot;??_ ;_ @_ "/>
  </numFmts>
  <fonts count="15">
    <font>
      <sz val="11"/>
      <color theme="1"/>
      <name val="Calibri"/>
      <family val="2"/>
      <scheme val="minor"/>
    </font>
    <font>
      <sz val="11"/>
      <color theme="1"/>
      <name val="Calibri"/>
      <family val="2"/>
      <scheme val="minor"/>
    </font>
    <font>
      <b/>
      <u/>
      <sz val="16"/>
      <name val="Bookman Old Style"/>
      <family val="1"/>
    </font>
    <font>
      <b/>
      <sz val="11"/>
      <name val="Arial"/>
      <family val="2"/>
    </font>
    <font>
      <b/>
      <u/>
      <sz val="11"/>
      <name val="Arial"/>
      <family val="2"/>
    </font>
    <font>
      <sz val="11"/>
      <name val="Arial"/>
      <family val="2"/>
    </font>
    <font>
      <u/>
      <sz val="11"/>
      <name val="Arial"/>
      <family val="2"/>
    </font>
    <font>
      <sz val="11"/>
      <color theme="1"/>
      <name val="Arial"/>
      <family val="2"/>
    </font>
    <font>
      <sz val="11"/>
      <color indexed="8"/>
      <name val="Arial"/>
      <family val="2"/>
    </font>
    <font>
      <b/>
      <sz val="11"/>
      <color theme="1"/>
      <name val="Arial"/>
      <family val="2"/>
    </font>
    <font>
      <b/>
      <sz val="14"/>
      <color theme="1"/>
      <name val="Book Antiqua"/>
      <family val="1"/>
    </font>
    <font>
      <b/>
      <sz val="13"/>
      <name val="Book Antiqua"/>
      <family val="1"/>
    </font>
    <font>
      <sz val="12.5"/>
      <color theme="1"/>
      <name val="Book Antiqua"/>
      <family val="1"/>
    </font>
    <font>
      <sz val="10"/>
      <name val="Arial"/>
      <family val="2"/>
    </font>
    <font>
      <sz val="10"/>
      <color rgb="FF000000"/>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1">
    <xf numFmtId="0" fontId="0" fillId="0" borderId="0"/>
    <xf numFmtId="0" fontId="1" fillId="0" borderId="0" applyFont="0" applyFill="0" applyBorder="0" applyAlignment="0" applyProtection="0"/>
    <xf numFmtId="0" fontId="1" fillId="0" borderId="0"/>
    <xf numFmtId="0" fontId="13" fillId="0" borderId="0"/>
    <xf numFmtId="0" fontId="1" fillId="0" borderId="0"/>
    <xf numFmtId="0" fontId="1" fillId="0" borderId="0"/>
    <xf numFmtId="0" fontId="14" fillId="0" borderId="0"/>
    <xf numFmtId="0" fontId="13" fillId="0" borderId="0"/>
    <xf numFmtId="0" fontId="13" fillId="0" borderId="0"/>
    <xf numFmtId="0" fontId="13" fillId="0" borderId="0"/>
    <xf numFmtId="0" fontId="13" fillId="0" borderId="0"/>
  </cellStyleXfs>
  <cellXfs count="33">
    <xf numFmtId="0" fontId="0" fillId="0" borderId="0" xfId="0"/>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right" vertical="center" wrapText="1"/>
    </xf>
    <xf numFmtId="43" fontId="3" fillId="2" borderId="4" xfId="1" applyNumberFormat="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0" fontId="7" fillId="0" borderId="0" xfId="0" applyFont="1"/>
    <xf numFmtId="0" fontId="7" fillId="0" borderId="4" xfId="0" applyFont="1" applyBorder="1" applyAlignment="1">
      <alignment horizontal="center" vertical="center"/>
    </xf>
    <xf numFmtId="0" fontId="7" fillId="0" borderId="4" xfId="2" applyFont="1" applyBorder="1" applyAlignment="1">
      <alignment horizontal="left" vertical="center" wrapText="1"/>
    </xf>
    <xf numFmtId="0" fontId="8" fillId="2" borderId="4" xfId="0" applyFont="1" applyFill="1" applyBorder="1" applyAlignment="1">
      <alignment horizontal="left" vertical="center" wrapText="1"/>
    </xf>
    <xf numFmtId="0" fontId="7" fillId="0" borderId="4" xfId="0" applyFont="1" applyBorder="1" applyAlignment="1">
      <alignment horizontal="left" vertical="center"/>
    </xf>
    <xf numFmtId="2" fontId="7" fillId="0" borderId="4" xfId="0" applyNumberFormat="1" applyFont="1" applyBorder="1" applyAlignment="1">
      <alignment horizontal="left" vertical="center"/>
    </xf>
    <xf numFmtId="0" fontId="7" fillId="0" borderId="0" xfId="0" applyFont="1" applyAlignment="1">
      <alignment horizontal="left" vertical="center"/>
    </xf>
    <xf numFmtId="4" fontId="7" fillId="0" borderId="4" xfId="0" applyNumberFormat="1" applyFont="1" applyBorder="1" applyAlignment="1">
      <alignment horizontal="left" vertical="center"/>
    </xf>
    <xf numFmtId="0" fontId="8" fillId="0" borderId="4" xfId="0" applyFont="1" applyFill="1" applyBorder="1" applyAlignment="1">
      <alignment horizontal="left" vertical="center" wrapText="1"/>
    </xf>
    <xf numFmtId="4" fontId="7" fillId="0" borderId="4" xfId="0" applyNumberFormat="1" applyFont="1" applyBorder="1" applyAlignment="1">
      <alignment horizontal="center" vertical="center"/>
    </xf>
    <xf numFmtId="3" fontId="7" fillId="0" borderId="4" xfId="0" applyNumberFormat="1" applyFont="1" applyBorder="1" applyAlignment="1">
      <alignment horizontal="center" vertical="center"/>
    </xf>
    <xf numFmtId="0" fontId="7" fillId="0" borderId="4" xfId="0" applyFont="1" applyBorder="1" applyAlignment="1">
      <alignment horizontal="left" vertical="center" wrapText="1"/>
    </xf>
    <xf numFmtId="0" fontId="5" fillId="0" borderId="4" xfId="0" applyFont="1" applyBorder="1" applyAlignment="1">
      <alignment horizontal="left" vertical="center" wrapText="1"/>
    </xf>
    <xf numFmtId="0" fontId="0" fillId="0" borderId="0" xfId="0" applyFont="1"/>
    <xf numFmtId="0" fontId="7" fillId="0" borderId="4" xfId="0" applyFont="1" applyFill="1" applyBorder="1" applyAlignment="1">
      <alignment horizontal="left" vertical="center"/>
    </xf>
    <xf numFmtId="2" fontId="11" fillId="2" borderId="4" xfId="0" applyNumberFormat="1" applyFont="1" applyFill="1" applyBorder="1" applyAlignment="1">
      <alignment horizontal="right" vertical="center" wrapText="1"/>
    </xf>
    <xf numFmtId="4" fontId="0" fillId="0" borderId="0" xfId="0" applyNumberFormat="1"/>
    <xf numFmtId="0" fontId="12" fillId="0" borderId="4" xfId="0" applyFont="1" applyBorder="1" applyAlignment="1">
      <alignment horizontal="center" vertical="center"/>
    </xf>
    <xf numFmtId="2" fontId="10" fillId="0" borderId="4" xfId="0" applyNumberFormat="1" applyFont="1" applyBorder="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0" fillId="0" borderId="4" xfId="0" applyFont="1" applyBorder="1" applyAlignment="1">
      <alignment horizontal="right" vertical="center"/>
    </xf>
    <xf numFmtId="0" fontId="12" fillId="0" borderId="4" xfId="0" applyFont="1" applyBorder="1" applyAlignment="1">
      <alignment horizontal="right" vertical="center"/>
    </xf>
  </cellXfs>
  <cellStyles count="11">
    <cellStyle name="Comma 2" xfId="1"/>
    <cellStyle name="Normal" xfId="0" builtinId="0"/>
    <cellStyle name="Normal 10" xfId="3"/>
    <cellStyle name="Normal 2 3 2 3 7" xfId="4"/>
    <cellStyle name="Normal 2 3 2 3 7 3" xfId="5"/>
    <cellStyle name="Normal 2 5" xfId="6"/>
    <cellStyle name="Normal 3" xfId="7"/>
    <cellStyle name="Normal 4" xfId="8"/>
    <cellStyle name="Normal 5" xfId="9"/>
    <cellStyle name="Normal 6" xfId="10"/>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57"/>
  <sheetViews>
    <sheetView tabSelected="1" view="pageBreakPreview" topLeftCell="A38" zoomScaleSheetLayoutView="100" workbookViewId="0">
      <selection activeCell="I57" sqref="I57"/>
    </sheetView>
  </sheetViews>
  <sheetFormatPr defaultRowHeight="15"/>
  <cols>
    <col min="1" max="1" width="5.140625" style="24" customWidth="1"/>
    <col min="2" max="2" width="10.140625" style="25" bestFit="1" customWidth="1"/>
    <col min="3" max="3" width="72.85546875" style="24" customWidth="1"/>
    <col min="4" max="4" width="6.7109375" style="24" customWidth="1"/>
    <col min="5" max="5" width="10" style="24" customWidth="1"/>
    <col min="6" max="6" width="13" style="24" bestFit="1" customWidth="1"/>
    <col min="7" max="7" width="12" style="24" bestFit="1" customWidth="1"/>
    <col min="8" max="8" width="6.140625" style="24" bestFit="1" customWidth="1"/>
    <col min="9" max="9" width="16.42578125" style="24" bestFit="1" customWidth="1"/>
    <col min="10" max="10" width="13.42578125" bestFit="1" customWidth="1"/>
  </cols>
  <sheetData>
    <row r="1" spans="1:9" ht="20.25">
      <c r="A1" s="26" t="s">
        <v>0</v>
      </c>
      <c r="B1" s="26"/>
      <c r="C1" s="26"/>
      <c r="D1" s="26"/>
      <c r="E1" s="26"/>
      <c r="F1" s="26"/>
      <c r="G1" s="26"/>
      <c r="H1" s="26"/>
      <c r="I1" s="26"/>
    </row>
    <row r="2" spans="1:9" ht="71.25" customHeight="1">
      <c r="A2" s="27" t="s">
        <v>1</v>
      </c>
      <c r="B2" s="28"/>
      <c r="C2" s="28"/>
      <c r="D2" s="28"/>
      <c r="E2" s="28"/>
      <c r="F2" s="28"/>
      <c r="G2" s="28"/>
      <c r="H2" s="28"/>
      <c r="I2" s="29"/>
    </row>
    <row r="3" spans="1:9" ht="31.5" customHeight="1">
      <c r="A3" s="30" t="s">
        <v>2</v>
      </c>
      <c r="B3" s="28"/>
      <c r="C3" s="28"/>
      <c r="D3" s="28"/>
      <c r="E3" s="28"/>
      <c r="F3" s="28"/>
      <c r="G3" s="28"/>
      <c r="H3" s="28"/>
      <c r="I3" s="29"/>
    </row>
    <row r="4" spans="1:9" s="5" customFormat="1" ht="75">
      <c r="A4" s="1" t="s">
        <v>3</v>
      </c>
      <c r="B4" s="2" t="s">
        <v>4</v>
      </c>
      <c r="C4" s="1" t="s">
        <v>5</v>
      </c>
      <c r="D4" s="1" t="s">
        <v>6</v>
      </c>
      <c r="E4" s="1" t="s">
        <v>7</v>
      </c>
      <c r="F4" s="1" t="s">
        <v>8</v>
      </c>
      <c r="G4" s="3" t="s">
        <v>9</v>
      </c>
      <c r="H4" s="1" t="s">
        <v>10</v>
      </c>
      <c r="I4" s="4" t="s">
        <v>11</v>
      </c>
    </row>
    <row r="5" spans="1:9" s="11" customFormat="1" ht="14.25">
      <c r="A5" s="6">
        <v>1</v>
      </c>
      <c r="B5" s="6">
        <v>6.8</v>
      </c>
      <c r="C5" s="7" t="s">
        <v>12</v>
      </c>
      <c r="D5" s="8" t="s">
        <v>13</v>
      </c>
      <c r="E5" s="8" t="s">
        <v>14</v>
      </c>
      <c r="F5" s="9" t="s">
        <v>15</v>
      </c>
      <c r="G5" s="9">
        <v>765</v>
      </c>
      <c r="H5" s="9" t="s">
        <v>16</v>
      </c>
      <c r="I5" s="10">
        <f t="shared" ref="I5:I49" si="0">B5*G5</f>
        <v>5202</v>
      </c>
    </row>
    <row r="6" spans="1:9" s="11" customFormat="1" ht="42" customHeight="1">
      <c r="A6" s="6">
        <v>2</v>
      </c>
      <c r="B6" s="6">
        <v>46</v>
      </c>
      <c r="C6" s="7" t="s">
        <v>17</v>
      </c>
      <c r="D6" s="8" t="s">
        <v>13</v>
      </c>
      <c r="E6" s="8" t="s">
        <v>14</v>
      </c>
      <c r="F6" s="9" t="s">
        <v>18</v>
      </c>
      <c r="G6" s="12">
        <v>1024</v>
      </c>
      <c r="H6" s="9" t="s">
        <v>19</v>
      </c>
      <c r="I6" s="10">
        <f t="shared" si="0"/>
        <v>47104</v>
      </c>
    </row>
    <row r="7" spans="1:9" s="11" customFormat="1" ht="71.25">
      <c r="A7" s="6">
        <v>3</v>
      </c>
      <c r="B7" s="6">
        <v>23</v>
      </c>
      <c r="C7" s="7" t="s">
        <v>20</v>
      </c>
      <c r="D7" s="8" t="s">
        <v>13</v>
      </c>
      <c r="E7" s="8" t="s">
        <v>14</v>
      </c>
      <c r="F7" s="9" t="s">
        <v>21</v>
      </c>
      <c r="G7" s="12">
        <v>3299.7</v>
      </c>
      <c r="H7" s="9" t="s">
        <v>22</v>
      </c>
      <c r="I7" s="10">
        <f t="shared" si="0"/>
        <v>75893.099999999991</v>
      </c>
    </row>
    <row r="8" spans="1:9" s="11" customFormat="1" ht="24" customHeight="1">
      <c r="A8" s="6">
        <v>4</v>
      </c>
      <c r="B8" s="6">
        <v>46</v>
      </c>
      <c r="C8" s="7" t="s">
        <v>23</v>
      </c>
      <c r="D8" s="13" t="s">
        <v>13</v>
      </c>
      <c r="E8" s="13" t="s">
        <v>14</v>
      </c>
      <c r="F8" s="9" t="s">
        <v>24</v>
      </c>
      <c r="G8" s="12">
        <v>1024</v>
      </c>
      <c r="H8" s="9" t="s">
        <v>19</v>
      </c>
      <c r="I8" s="10">
        <f t="shared" si="0"/>
        <v>47104</v>
      </c>
    </row>
    <row r="9" spans="1:9" s="11" customFormat="1" ht="186.75">
      <c r="A9" s="6">
        <v>5</v>
      </c>
      <c r="B9" s="14">
        <v>3800</v>
      </c>
      <c r="C9" s="7" t="s">
        <v>25</v>
      </c>
      <c r="D9" s="8" t="s">
        <v>13</v>
      </c>
      <c r="E9" s="8" t="s">
        <v>14</v>
      </c>
      <c r="F9" s="9" t="s">
        <v>26</v>
      </c>
      <c r="G9" s="12">
        <v>1388.84</v>
      </c>
      <c r="H9" s="9" t="s">
        <v>27</v>
      </c>
      <c r="I9" s="10">
        <f t="shared" si="0"/>
        <v>5277592</v>
      </c>
    </row>
    <row r="10" spans="1:9" s="11" customFormat="1" ht="219.75" customHeight="1">
      <c r="A10" s="6">
        <v>6</v>
      </c>
      <c r="B10" s="6">
        <v>250</v>
      </c>
      <c r="C10" s="7" t="s">
        <v>28</v>
      </c>
      <c r="D10" s="8" t="s">
        <v>13</v>
      </c>
      <c r="E10" s="8" t="s">
        <v>14</v>
      </c>
      <c r="F10" s="9" t="s">
        <v>29</v>
      </c>
      <c r="G10" s="12">
        <v>1587.07</v>
      </c>
      <c r="H10" s="9" t="s">
        <v>27</v>
      </c>
      <c r="I10" s="10">
        <f t="shared" si="0"/>
        <v>396767.5</v>
      </c>
    </row>
    <row r="11" spans="1:9" s="11" customFormat="1" ht="28.5">
      <c r="A11" s="6">
        <v>7</v>
      </c>
      <c r="B11" s="15">
        <v>2750</v>
      </c>
      <c r="C11" s="7" t="s">
        <v>30</v>
      </c>
      <c r="D11" s="8" t="s">
        <v>13</v>
      </c>
      <c r="E11" s="8" t="s">
        <v>14</v>
      </c>
      <c r="F11" s="9" t="s">
        <v>31</v>
      </c>
      <c r="G11" s="12">
        <v>1430</v>
      </c>
      <c r="H11" s="9" t="s">
        <v>32</v>
      </c>
      <c r="I11" s="10">
        <f t="shared" si="0"/>
        <v>3932500</v>
      </c>
    </row>
    <row r="12" spans="1:9" s="11" customFormat="1" ht="14.25">
      <c r="A12" s="6">
        <v>8</v>
      </c>
      <c r="B12" s="14">
        <v>4050</v>
      </c>
      <c r="C12" s="7" t="s">
        <v>33</v>
      </c>
      <c r="D12" s="8" t="s">
        <v>13</v>
      </c>
      <c r="E12" s="8" t="s">
        <v>14</v>
      </c>
      <c r="F12" s="9" t="s">
        <v>34</v>
      </c>
      <c r="G12" s="9">
        <v>204.1</v>
      </c>
      <c r="H12" s="9" t="s">
        <v>27</v>
      </c>
      <c r="I12" s="10">
        <f t="shared" si="0"/>
        <v>826605</v>
      </c>
    </row>
    <row r="13" spans="1:9" s="11" customFormat="1" ht="14.25">
      <c r="A13" s="6">
        <v>9</v>
      </c>
      <c r="B13" s="6">
        <v>68</v>
      </c>
      <c r="C13" s="7" t="s">
        <v>35</v>
      </c>
      <c r="D13" s="8" t="s">
        <v>13</v>
      </c>
      <c r="E13" s="8" t="s">
        <v>14</v>
      </c>
      <c r="F13" s="9" t="s">
        <v>36</v>
      </c>
      <c r="G13" s="12">
        <v>2745</v>
      </c>
      <c r="H13" s="9" t="s">
        <v>22</v>
      </c>
      <c r="I13" s="10">
        <f t="shared" si="0"/>
        <v>186660</v>
      </c>
    </row>
    <row r="14" spans="1:9" s="11" customFormat="1" ht="14.25">
      <c r="A14" s="6">
        <v>10</v>
      </c>
      <c r="B14" s="6">
        <v>44</v>
      </c>
      <c r="C14" s="7" t="s">
        <v>37</v>
      </c>
      <c r="D14" s="8" t="s">
        <v>13</v>
      </c>
      <c r="E14" s="8" t="s">
        <v>14</v>
      </c>
      <c r="F14" s="9" t="s">
        <v>38</v>
      </c>
      <c r="G14" s="12">
        <v>5700.78</v>
      </c>
      <c r="H14" s="9" t="s">
        <v>22</v>
      </c>
      <c r="I14" s="10">
        <f t="shared" si="0"/>
        <v>250834.31999999998</v>
      </c>
    </row>
    <row r="15" spans="1:9" s="11" customFormat="1" ht="14.25">
      <c r="A15" s="6">
        <v>11</v>
      </c>
      <c r="B15" s="14">
        <v>3000</v>
      </c>
      <c r="C15" s="7" t="s">
        <v>39</v>
      </c>
      <c r="D15" s="8" t="s">
        <v>13</v>
      </c>
      <c r="E15" s="8" t="s">
        <v>40</v>
      </c>
      <c r="F15" s="9" t="s">
        <v>41</v>
      </c>
      <c r="G15" s="12">
        <v>1044</v>
      </c>
      <c r="H15" s="9" t="s">
        <v>27</v>
      </c>
      <c r="I15" s="10">
        <f t="shared" si="0"/>
        <v>3132000</v>
      </c>
    </row>
    <row r="16" spans="1:9" s="11" customFormat="1" ht="14.25">
      <c r="A16" s="6">
        <v>12</v>
      </c>
      <c r="B16" s="14">
        <v>1000</v>
      </c>
      <c r="C16" s="7" t="s">
        <v>42</v>
      </c>
      <c r="D16" s="8" t="s">
        <v>13</v>
      </c>
      <c r="E16" s="8" t="s">
        <v>40</v>
      </c>
      <c r="F16" s="9" t="s">
        <v>43</v>
      </c>
      <c r="G16" s="12">
        <v>1012</v>
      </c>
      <c r="H16" s="9" t="s">
        <v>27</v>
      </c>
      <c r="I16" s="10">
        <f t="shared" si="0"/>
        <v>1012000</v>
      </c>
    </row>
    <row r="17" spans="1:9" s="11" customFormat="1" ht="14.25">
      <c r="A17" s="6">
        <v>13</v>
      </c>
      <c r="B17" s="6">
        <v>500</v>
      </c>
      <c r="C17" s="7" t="s">
        <v>44</v>
      </c>
      <c r="D17" s="8" t="s">
        <v>13</v>
      </c>
      <c r="E17" s="8" t="s">
        <v>40</v>
      </c>
      <c r="F17" s="9" t="s">
        <v>45</v>
      </c>
      <c r="G17" s="9">
        <v>125</v>
      </c>
      <c r="H17" s="9" t="s">
        <v>27</v>
      </c>
      <c r="I17" s="10">
        <f t="shared" si="0"/>
        <v>62500</v>
      </c>
    </row>
    <row r="18" spans="1:9" s="11" customFormat="1" ht="28.5">
      <c r="A18" s="6">
        <v>14</v>
      </c>
      <c r="B18" s="6">
        <v>16</v>
      </c>
      <c r="C18" s="7" t="s">
        <v>46</v>
      </c>
      <c r="D18" s="8" t="s">
        <v>13</v>
      </c>
      <c r="E18" s="8" t="s">
        <v>14</v>
      </c>
      <c r="F18" s="9" t="s">
        <v>47</v>
      </c>
      <c r="G18" s="12">
        <v>2764.76</v>
      </c>
      <c r="H18" s="9" t="s">
        <v>22</v>
      </c>
      <c r="I18" s="10">
        <f t="shared" si="0"/>
        <v>44236.160000000003</v>
      </c>
    </row>
    <row r="19" spans="1:9" s="11" customFormat="1" ht="57.75">
      <c r="A19" s="6">
        <v>15</v>
      </c>
      <c r="B19" s="6">
        <v>60</v>
      </c>
      <c r="C19" s="7" t="s">
        <v>48</v>
      </c>
      <c r="D19" s="8" t="s">
        <v>13</v>
      </c>
      <c r="E19" s="8" t="s">
        <v>14</v>
      </c>
      <c r="F19" s="9" t="s">
        <v>49</v>
      </c>
      <c r="G19" s="9">
        <v>323.85000000000002</v>
      </c>
      <c r="H19" s="9" t="s">
        <v>27</v>
      </c>
      <c r="I19" s="10">
        <f t="shared" si="0"/>
        <v>19431</v>
      </c>
    </row>
    <row r="20" spans="1:9" s="11" customFormat="1" ht="28.5">
      <c r="A20" s="6">
        <v>16</v>
      </c>
      <c r="B20" s="14">
        <v>6600</v>
      </c>
      <c r="C20" s="7" t="s">
        <v>50</v>
      </c>
      <c r="D20" s="8" t="s">
        <v>13</v>
      </c>
      <c r="E20" s="8" t="s">
        <v>14</v>
      </c>
      <c r="F20" s="9" t="s">
        <v>51</v>
      </c>
      <c r="G20" s="9">
        <v>30</v>
      </c>
      <c r="H20" s="9" t="s">
        <v>27</v>
      </c>
      <c r="I20" s="10">
        <f t="shared" si="0"/>
        <v>198000</v>
      </c>
    </row>
    <row r="21" spans="1:9" s="11" customFormat="1" ht="60.75" customHeight="1">
      <c r="A21" s="6">
        <v>17</v>
      </c>
      <c r="B21" s="6">
        <v>68</v>
      </c>
      <c r="C21" s="7" t="s">
        <v>52</v>
      </c>
      <c r="D21" s="8" t="s">
        <v>13</v>
      </c>
      <c r="E21" s="8" t="s">
        <v>40</v>
      </c>
      <c r="F21" s="9" t="s">
        <v>53</v>
      </c>
      <c r="G21" s="9">
        <v>484</v>
      </c>
      <c r="H21" s="9" t="s">
        <v>22</v>
      </c>
      <c r="I21" s="10">
        <f t="shared" si="0"/>
        <v>32912</v>
      </c>
    </row>
    <row r="22" spans="1:9" s="11" customFormat="1" ht="14.25">
      <c r="A22" s="6">
        <v>18</v>
      </c>
      <c r="B22" s="6">
        <v>1.35</v>
      </c>
      <c r="C22" s="7" t="s">
        <v>54</v>
      </c>
      <c r="D22" s="8" t="s">
        <v>13</v>
      </c>
      <c r="E22" s="8" t="s">
        <v>14</v>
      </c>
      <c r="F22" s="9" t="s">
        <v>55</v>
      </c>
      <c r="G22" s="9">
        <v>221</v>
      </c>
      <c r="H22" s="9" t="s">
        <v>56</v>
      </c>
      <c r="I22" s="10">
        <f t="shared" si="0"/>
        <v>298.35000000000002</v>
      </c>
    </row>
    <row r="23" spans="1:9" s="11" customFormat="1" ht="14.25">
      <c r="A23" s="6">
        <v>19</v>
      </c>
      <c r="B23" s="6">
        <v>1.35</v>
      </c>
      <c r="C23" s="7" t="s">
        <v>57</v>
      </c>
      <c r="D23" s="8" t="s">
        <v>13</v>
      </c>
      <c r="E23" s="8" t="s">
        <v>14</v>
      </c>
      <c r="F23" s="9" t="s">
        <v>58</v>
      </c>
      <c r="G23" s="9">
        <v>185</v>
      </c>
      <c r="H23" s="9" t="s">
        <v>56</v>
      </c>
      <c r="I23" s="10">
        <f t="shared" si="0"/>
        <v>249.75000000000003</v>
      </c>
    </row>
    <row r="24" spans="1:9" s="11" customFormat="1" ht="14.25">
      <c r="A24" s="6">
        <v>20</v>
      </c>
      <c r="B24" s="6">
        <v>18</v>
      </c>
      <c r="C24" s="7" t="s">
        <v>59</v>
      </c>
      <c r="D24" s="8" t="s">
        <v>13</v>
      </c>
      <c r="E24" s="8" t="s">
        <v>14</v>
      </c>
      <c r="F24" s="9" t="s">
        <v>60</v>
      </c>
      <c r="G24" s="9">
        <v>76</v>
      </c>
      <c r="H24" s="9" t="s">
        <v>22</v>
      </c>
      <c r="I24" s="10">
        <f t="shared" si="0"/>
        <v>1368</v>
      </c>
    </row>
    <row r="25" spans="1:9" s="11" customFormat="1" ht="42.75">
      <c r="A25" s="6">
        <v>21</v>
      </c>
      <c r="B25" s="6">
        <v>5.85</v>
      </c>
      <c r="C25" s="7" t="s">
        <v>61</v>
      </c>
      <c r="D25" s="8" t="s">
        <v>13</v>
      </c>
      <c r="E25" s="8" t="s">
        <v>14</v>
      </c>
      <c r="F25" s="9" t="s">
        <v>62</v>
      </c>
      <c r="G25" s="9">
        <v>412.08</v>
      </c>
      <c r="H25" s="9" t="s">
        <v>56</v>
      </c>
      <c r="I25" s="10">
        <f t="shared" si="0"/>
        <v>2410.6679999999997</v>
      </c>
    </row>
    <row r="26" spans="1:9" s="11" customFormat="1" ht="14.25">
      <c r="A26" s="6">
        <v>22</v>
      </c>
      <c r="B26" s="6">
        <v>18</v>
      </c>
      <c r="C26" s="7" t="s">
        <v>63</v>
      </c>
      <c r="D26" s="8" t="s">
        <v>13</v>
      </c>
      <c r="E26" s="8" t="s">
        <v>14</v>
      </c>
      <c r="F26" s="9" t="s">
        <v>64</v>
      </c>
      <c r="G26" s="9">
        <v>50</v>
      </c>
      <c r="H26" s="9" t="s">
        <v>22</v>
      </c>
      <c r="I26" s="10">
        <f t="shared" si="0"/>
        <v>900</v>
      </c>
    </row>
    <row r="27" spans="1:9" s="11" customFormat="1" ht="42.75">
      <c r="A27" s="6">
        <v>23</v>
      </c>
      <c r="B27" s="6">
        <v>6</v>
      </c>
      <c r="C27" s="7" t="s">
        <v>65</v>
      </c>
      <c r="D27" s="8" t="s">
        <v>13</v>
      </c>
      <c r="E27" s="8" t="s">
        <v>14</v>
      </c>
      <c r="F27" s="9" t="s">
        <v>66</v>
      </c>
      <c r="G27" s="9">
        <v>512.54999999999995</v>
      </c>
      <c r="H27" s="9" t="s">
        <v>22</v>
      </c>
      <c r="I27" s="10">
        <f t="shared" si="0"/>
        <v>3075.2999999999997</v>
      </c>
    </row>
    <row r="28" spans="1:9" s="11" customFormat="1" ht="42.75">
      <c r="A28" s="6">
        <v>24</v>
      </c>
      <c r="B28" s="6">
        <v>18</v>
      </c>
      <c r="C28" s="7" t="s">
        <v>67</v>
      </c>
      <c r="D28" s="8" t="s">
        <v>13</v>
      </c>
      <c r="E28" s="8" t="s">
        <v>14</v>
      </c>
      <c r="F28" s="9" t="s">
        <v>68</v>
      </c>
      <c r="G28" s="12">
        <v>1132</v>
      </c>
      <c r="H28" s="9" t="s">
        <v>22</v>
      </c>
      <c r="I28" s="10">
        <f t="shared" si="0"/>
        <v>20376</v>
      </c>
    </row>
    <row r="29" spans="1:9" s="11" customFormat="1" ht="28.5">
      <c r="A29" s="6">
        <v>25</v>
      </c>
      <c r="B29" s="6">
        <v>6</v>
      </c>
      <c r="C29" s="7" t="s">
        <v>69</v>
      </c>
      <c r="D29" s="8" t="s">
        <v>13</v>
      </c>
      <c r="E29" s="8" t="s">
        <v>14</v>
      </c>
      <c r="F29" s="9" t="s">
        <v>70</v>
      </c>
      <c r="G29" s="9">
        <v>990.68</v>
      </c>
      <c r="H29" s="9" t="s">
        <v>22</v>
      </c>
      <c r="I29" s="10">
        <f t="shared" si="0"/>
        <v>5944.08</v>
      </c>
    </row>
    <row r="30" spans="1:9" s="11" customFormat="1" ht="71.25">
      <c r="A30" s="6">
        <v>26</v>
      </c>
      <c r="B30" s="6">
        <v>3</v>
      </c>
      <c r="C30" s="16" t="s">
        <v>71</v>
      </c>
      <c r="D30" s="8" t="s">
        <v>13</v>
      </c>
      <c r="E30" s="8" t="s">
        <v>14</v>
      </c>
      <c r="F30" s="9" t="s">
        <v>72</v>
      </c>
      <c r="G30" s="12">
        <v>5670</v>
      </c>
      <c r="H30" s="9" t="s">
        <v>73</v>
      </c>
      <c r="I30" s="10">
        <f t="shared" si="0"/>
        <v>17010</v>
      </c>
    </row>
    <row r="31" spans="1:9" s="11" customFormat="1" ht="57">
      <c r="A31" s="6">
        <v>27</v>
      </c>
      <c r="B31" s="6">
        <v>6</v>
      </c>
      <c r="C31" s="16" t="s">
        <v>74</v>
      </c>
      <c r="D31" s="8" t="s">
        <v>13</v>
      </c>
      <c r="E31" s="8" t="s">
        <v>14</v>
      </c>
      <c r="F31" s="9" t="s">
        <v>75</v>
      </c>
      <c r="G31" s="12">
        <v>1934</v>
      </c>
      <c r="H31" s="9" t="s">
        <v>22</v>
      </c>
      <c r="I31" s="10">
        <f t="shared" si="0"/>
        <v>11604</v>
      </c>
    </row>
    <row r="32" spans="1:9" s="11" customFormat="1" ht="42.75">
      <c r="A32" s="6">
        <v>28</v>
      </c>
      <c r="B32" s="6">
        <v>155</v>
      </c>
      <c r="C32" s="16" t="s">
        <v>76</v>
      </c>
      <c r="D32" s="8" t="s">
        <v>13</v>
      </c>
      <c r="E32" s="8" t="s">
        <v>14</v>
      </c>
      <c r="F32" s="9" t="s">
        <v>77</v>
      </c>
      <c r="G32" s="9">
        <v>41</v>
      </c>
      <c r="H32" s="9" t="s">
        <v>32</v>
      </c>
      <c r="I32" s="10">
        <f t="shared" si="0"/>
        <v>6355</v>
      </c>
    </row>
    <row r="33" spans="1:14" s="11" customFormat="1" ht="42.75">
      <c r="A33" s="6">
        <v>29</v>
      </c>
      <c r="B33" s="6">
        <v>9.5399999999999991</v>
      </c>
      <c r="C33" s="16" t="s">
        <v>78</v>
      </c>
      <c r="D33" s="8" t="s">
        <v>13</v>
      </c>
      <c r="E33" s="8" t="s">
        <v>14</v>
      </c>
      <c r="F33" s="9" t="s">
        <v>79</v>
      </c>
      <c r="G33" s="12">
        <v>6579</v>
      </c>
      <c r="H33" s="9" t="s">
        <v>80</v>
      </c>
      <c r="I33" s="10">
        <f t="shared" si="0"/>
        <v>62763.659999999996</v>
      </c>
    </row>
    <row r="34" spans="1:14" s="11" customFormat="1" ht="14.25">
      <c r="A34" s="6">
        <v>30</v>
      </c>
      <c r="B34" s="6">
        <v>0.186</v>
      </c>
      <c r="C34" s="7" t="s">
        <v>81</v>
      </c>
      <c r="D34" s="8" t="s">
        <v>13</v>
      </c>
      <c r="E34" s="8" t="s">
        <v>14</v>
      </c>
      <c r="F34" s="9" t="s">
        <v>82</v>
      </c>
      <c r="G34" s="12">
        <v>3893</v>
      </c>
      <c r="H34" s="9" t="s">
        <v>80</v>
      </c>
      <c r="I34" s="10">
        <f t="shared" si="0"/>
        <v>724.09799999999996</v>
      </c>
    </row>
    <row r="35" spans="1:14" s="11" customFormat="1" ht="57">
      <c r="A35" s="6">
        <v>31</v>
      </c>
      <c r="B35" s="6">
        <v>0.98</v>
      </c>
      <c r="C35" s="7" t="s">
        <v>83</v>
      </c>
      <c r="D35" s="8" t="s">
        <v>13</v>
      </c>
      <c r="E35" s="8" t="s">
        <v>14</v>
      </c>
      <c r="F35" s="9" t="s">
        <v>84</v>
      </c>
      <c r="G35" s="12">
        <v>3426</v>
      </c>
      <c r="H35" s="9" t="s">
        <v>56</v>
      </c>
      <c r="I35" s="10">
        <f t="shared" si="0"/>
        <v>3357.48</v>
      </c>
    </row>
    <row r="36" spans="1:14" s="18" customFormat="1">
      <c r="A36" s="6">
        <v>32</v>
      </c>
      <c r="B36" s="6">
        <v>3</v>
      </c>
      <c r="C36" s="17" t="s">
        <v>85</v>
      </c>
      <c r="D36" s="8" t="s">
        <v>13</v>
      </c>
      <c r="E36" s="8" t="s">
        <v>14</v>
      </c>
      <c r="F36" s="9" t="s">
        <v>86</v>
      </c>
      <c r="G36" s="9">
        <v>126</v>
      </c>
      <c r="H36" s="9" t="s">
        <v>22</v>
      </c>
      <c r="I36" s="10">
        <f t="shared" si="0"/>
        <v>378</v>
      </c>
    </row>
    <row r="37" spans="1:14" s="18" customFormat="1">
      <c r="A37" s="6">
        <v>33</v>
      </c>
      <c r="B37" s="6">
        <v>3</v>
      </c>
      <c r="C37" s="17" t="s">
        <v>87</v>
      </c>
      <c r="D37" s="8" t="s">
        <v>13</v>
      </c>
      <c r="E37" s="8" t="s">
        <v>14</v>
      </c>
      <c r="F37" s="9" t="s">
        <v>88</v>
      </c>
      <c r="G37" s="9">
        <v>79</v>
      </c>
      <c r="H37" s="9" t="s">
        <v>22</v>
      </c>
      <c r="I37" s="10">
        <f t="shared" si="0"/>
        <v>237</v>
      </c>
    </row>
    <row r="38" spans="1:14" s="18" customFormat="1">
      <c r="A38" s="6">
        <v>34</v>
      </c>
      <c r="B38" s="6">
        <v>3</v>
      </c>
      <c r="C38" s="17" t="s">
        <v>89</v>
      </c>
      <c r="D38" s="8" t="s">
        <v>13</v>
      </c>
      <c r="E38" s="8" t="s">
        <v>14</v>
      </c>
      <c r="F38" s="9" t="s">
        <v>90</v>
      </c>
      <c r="G38" s="12">
        <v>4500</v>
      </c>
      <c r="H38" s="9" t="s">
        <v>22</v>
      </c>
      <c r="I38" s="10">
        <f t="shared" si="0"/>
        <v>13500</v>
      </c>
    </row>
    <row r="39" spans="1:14" s="18" customFormat="1">
      <c r="A39" s="6">
        <v>35</v>
      </c>
      <c r="B39" s="6">
        <v>3</v>
      </c>
      <c r="C39" s="17" t="s">
        <v>91</v>
      </c>
      <c r="D39" s="8" t="s">
        <v>13</v>
      </c>
      <c r="E39" s="8" t="s">
        <v>14</v>
      </c>
      <c r="F39" s="9" t="s">
        <v>92</v>
      </c>
      <c r="G39" s="9">
        <v>146.63</v>
      </c>
      <c r="H39" s="9" t="s">
        <v>22</v>
      </c>
      <c r="I39" s="10">
        <f t="shared" si="0"/>
        <v>439.89</v>
      </c>
    </row>
    <row r="40" spans="1:14" s="18" customFormat="1" ht="28.5">
      <c r="A40" s="6">
        <v>36</v>
      </c>
      <c r="B40" s="6">
        <v>3</v>
      </c>
      <c r="C40" s="17" t="s">
        <v>93</v>
      </c>
      <c r="D40" s="8" t="s">
        <v>13</v>
      </c>
      <c r="E40" s="8" t="s">
        <v>14</v>
      </c>
      <c r="F40" s="9" t="s">
        <v>94</v>
      </c>
      <c r="G40" s="9">
        <v>142</v>
      </c>
      <c r="H40" s="9" t="s">
        <v>22</v>
      </c>
      <c r="I40" s="10">
        <f t="shared" si="0"/>
        <v>426</v>
      </c>
    </row>
    <row r="41" spans="1:14" s="18" customFormat="1">
      <c r="A41" s="6">
        <v>37</v>
      </c>
      <c r="B41" s="6">
        <v>9</v>
      </c>
      <c r="C41" s="9" t="s">
        <v>95</v>
      </c>
      <c r="D41" s="8" t="s">
        <v>13</v>
      </c>
      <c r="E41" s="8" t="s">
        <v>14</v>
      </c>
      <c r="F41" s="9" t="s">
        <v>96</v>
      </c>
      <c r="G41" s="9">
        <v>41</v>
      </c>
      <c r="H41" s="9" t="s">
        <v>22</v>
      </c>
      <c r="I41" s="10">
        <f t="shared" si="0"/>
        <v>369</v>
      </c>
    </row>
    <row r="42" spans="1:14" s="18" customFormat="1">
      <c r="A42" s="6">
        <v>38</v>
      </c>
      <c r="B42" s="6">
        <v>9</v>
      </c>
      <c r="C42" s="9" t="s">
        <v>97</v>
      </c>
      <c r="D42" s="8" t="s">
        <v>13</v>
      </c>
      <c r="E42" s="8" t="s">
        <v>14</v>
      </c>
      <c r="F42" s="9" t="s">
        <v>98</v>
      </c>
      <c r="G42" s="9">
        <v>35</v>
      </c>
      <c r="H42" s="9" t="s">
        <v>22</v>
      </c>
      <c r="I42" s="10">
        <f t="shared" si="0"/>
        <v>315</v>
      </c>
    </row>
    <row r="43" spans="1:14" s="18" customFormat="1">
      <c r="A43" s="6">
        <v>39</v>
      </c>
      <c r="B43" s="6">
        <v>3</v>
      </c>
      <c r="C43" s="9" t="s">
        <v>99</v>
      </c>
      <c r="D43" s="8" t="s">
        <v>13</v>
      </c>
      <c r="E43" s="8" t="s">
        <v>14</v>
      </c>
      <c r="F43" s="9" t="s">
        <v>100</v>
      </c>
      <c r="G43" s="9">
        <v>880</v>
      </c>
      <c r="H43" s="9" t="s">
        <v>73</v>
      </c>
      <c r="I43" s="10">
        <f t="shared" si="0"/>
        <v>2640</v>
      </c>
      <c r="M43">
        <f>2*60</f>
        <v>120</v>
      </c>
    </row>
    <row r="44" spans="1:14" s="18" customFormat="1">
      <c r="A44" s="6">
        <v>40</v>
      </c>
      <c r="B44" s="6">
        <v>6</v>
      </c>
      <c r="C44" s="19" t="s">
        <v>101</v>
      </c>
      <c r="D44" s="8" t="s">
        <v>13</v>
      </c>
      <c r="E44" s="8" t="s">
        <v>40</v>
      </c>
      <c r="F44" s="9" t="s">
        <v>102</v>
      </c>
      <c r="G44" s="12">
        <v>2789</v>
      </c>
      <c r="H44" s="9" t="s">
        <v>22</v>
      </c>
      <c r="I44" s="10">
        <f t="shared" si="0"/>
        <v>16734</v>
      </c>
      <c r="M44" s="18">
        <f>3800*2</f>
        <v>7600</v>
      </c>
      <c r="N44" s="18">
        <v>3800</v>
      </c>
    </row>
    <row r="45" spans="1:14" s="18" customFormat="1" ht="57">
      <c r="A45" s="6">
        <v>41</v>
      </c>
      <c r="B45" s="6">
        <v>6</v>
      </c>
      <c r="C45" s="7" t="s">
        <v>103</v>
      </c>
      <c r="D45" s="8" t="s">
        <v>13</v>
      </c>
      <c r="E45" s="8" t="s">
        <v>14</v>
      </c>
      <c r="F45" s="9" t="s">
        <v>104</v>
      </c>
      <c r="G45" s="12">
        <v>1234.2</v>
      </c>
      <c r="H45" s="9" t="s">
        <v>22</v>
      </c>
      <c r="I45" s="10">
        <f t="shared" si="0"/>
        <v>7405.2000000000007</v>
      </c>
      <c r="M45" s="18">
        <f>250*2</f>
        <v>500</v>
      </c>
      <c r="N45" s="18">
        <v>250</v>
      </c>
    </row>
    <row r="46" spans="1:14" s="18" customFormat="1" ht="42.75">
      <c r="A46" s="6">
        <v>42</v>
      </c>
      <c r="B46" s="6">
        <v>6</v>
      </c>
      <c r="C46" s="7" t="s">
        <v>105</v>
      </c>
      <c r="D46" s="8" t="s">
        <v>13</v>
      </c>
      <c r="E46" s="8" t="s">
        <v>14</v>
      </c>
      <c r="F46" s="9" t="s">
        <v>106</v>
      </c>
      <c r="G46" s="9">
        <v>386</v>
      </c>
      <c r="H46" s="9" t="s">
        <v>22</v>
      </c>
      <c r="I46" s="10">
        <f t="shared" si="0"/>
        <v>2316</v>
      </c>
      <c r="M46" s="18">
        <f>2750*2</f>
        <v>5500</v>
      </c>
      <c r="N46" s="18">
        <v>2750</v>
      </c>
    </row>
    <row r="47" spans="1:14" s="18" customFormat="1">
      <c r="A47" s="6">
        <v>43</v>
      </c>
      <c r="B47" s="6">
        <v>3</v>
      </c>
      <c r="C47" s="7" t="s">
        <v>107</v>
      </c>
      <c r="D47" s="8" t="s">
        <v>13</v>
      </c>
      <c r="E47" s="8" t="s">
        <v>14</v>
      </c>
      <c r="F47" s="9" t="s">
        <v>108</v>
      </c>
      <c r="G47" s="9">
        <v>53</v>
      </c>
      <c r="H47" s="9" t="s">
        <v>22</v>
      </c>
      <c r="I47" s="10">
        <f t="shared" si="0"/>
        <v>159</v>
      </c>
      <c r="M47" s="18">
        <f>SUM(M43:M46)</f>
        <v>13720</v>
      </c>
      <c r="N47" s="18">
        <f>SUM(N44:N46)</f>
        <v>6800</v>
      </c>
    </row>
    <row r="48" spans="1:14" s="18" customFormat="1">
      <c r="A48" s="6">
        <v>44</v>
      </c>
      <c r="B48" s="6">
        <v>30</v>
      </c>
      <c r="C48" s="7" t="s">
        <v>109</v>
      </c>
      <c r="D48" s="8" t="s">
        <v>13</v>
      </c>
      <c r="E48" s="8" t="s">
        <v>40</v>
      </c>
      <c r="F48" s="9" t="s">
        <v>110</v>
      </c>
      <c r="G48" s="9">
        <v>117.5</v>
      </c>
      <c r="H48" s="9" t="s">
        <v>111</v>
      </c>
      <c r="I48" s="10">
        <f t="shared" si="0"/>
        <v>3525</v>
      </c>
      <c r="N48" s="18">
        <f>N47*25%</f>
        <v>1700</v>
      </c>
    </row>
    <row r="49" spans="1:13" s="18" customFormat="1" ht="28.5">
      <c r="A49" s="6">
        <v>45</v>
      </c>
      <c r="B49" s="6">
        <v>6</v>
      </c>
      <c r="C49" s="16" t="s">
        <v>112</v>
      </c>
      <c r="D49" s="8" t="s">
        <v>13</v>
      </c>
      <c r="E49" s="8" t="s">
        <v>14</v>
      </c>
      <c r="F49" s="9" t="s">
        <v>113</v>
      </c>
      <c r="G49" s="9">
        <v>928</v>
      </c>
      <c r="H49" s="9" t="s">
        <v>22</v>
      </c>
      <c r="I49" s="10">
        <f t="shared" si="0"/>
        <v>5568</v>
      </c>
      <c r="M49" s="18">
        <f>(M47-120)/2</f>
        <v>6800</v>
      </c>
    </row>
    <row r="50" spans="1:13" ht="26.25" customHeight="1">
      <c r="A50" s="31" t="s">
        <v>114</v>
      </c>
      <c r="B50" s="31"/>
      <c r="C50" s="31"/>
      <c r="D50" s="31"/>
      <c r="E50" s="31"/>
      <c r="F50" s="31"/>
      <c r="G50" s="31"/>
      <c r="H50" s="31"/>
      <c r="I50" s="20">
        <f>SUM(I5:I49)</f>
        <v>15737789.556</v>
      </c>
      <c r="J50" s="21">
        <v>15737789.560000001</v>
      </c>
    </row>
    <row r="51" spans="1:13" ht="26.25" customHeight="1">
      <c r="A51" s="32" t="s">
        <v>115</v>
      </c>
      <c r="B51" s="32"/>
      <c r="C51" s="32"/>
      <c r="D51" s="32"/>
      <c r="E51" s="32"/>
      <c r="F51" s="32"/>
      <c r="G51" s="32"/>
      <c r="H51" s="32"/>
      <c r="I51" s="22">
        <f>I50*0.18</f>
        <v>2832802.1200799998</v>
      </c>
    </row>
    <row r="52" spans="1:13" ht="26.25" customHeight="1">
      <c r="A52" s="31" t="s">
        <v>116</v>
      </c>
      <c r="B52" s="31"/>
      <c r="C52" s="31"/>
      <c r="D52" s="31"/>
      <c r="E52" s="31"/>
      <c r="F52" s="31"/>
      <c r="G52" s="31"/>
      <c r="H52" s="31"/>
      <c r="I52" s="23">
        <f>I50+I51</f>
        <v>18570591.67608</v>
      </c>
      <c r="J52">
        <f>I52*2%</f>
        <v>371411.8335216</v>
      </c>
    </row>
    <row r="53" spans="1:13">
      <c r="I53" s="24">
        <v>18570591.67608</v>
      </c>
    </row>
    <row r="54" spans="1:13">
      <c r="I54" s="24">
        <f>I53*2%</f>
        <v>371411.8335216</v>
      </c>
    </row>
    <row r="57" spans="1:13">
      <c r="I57" s="24">
        <f>I52*2%</f>
        <v>371411.8335216</v>
      </c>
    </row>
  </sheetData>
  <mergeCells count="6">
    <mergeCell ref="A52:H52"/>
    <mergeCell ref="A1:I1"/>
    <mergeCell ref="A2:I2"/>
    <mergeCell ref="A3:I3"/>
    <mergeCell ref="A50:H50"/>
    <mergeCell ref="A51:H51"/>
  </mergeCells>
  <pageMargins left="0.47" right="0.2" top="0.77" bottom="0.5" header="0.31" footer="0.18"/>
  <pageSetup paperSize="5" scale="64" orientation="portrait" r:id="rId1"/>
  <rowBreaks count="1" manualBreakCount="1">
    <brk id="3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CRPF</vt:lpstr>
      <vt:lpstr>CRPF!Print_Area</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TSSPDCL</cp:lastModifiedBy>
  <dcterms:created xsi:type="dcterms:W3CDTF">2024-11-11T09:19:13Z</dcterms:created>
  <dcterms:modified xsi:type="dcterms:W3CDTF">2024-11-12T08:04:26Z</dcterms:modified>
</cp:coreProperties>
</file>